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ism\"/>
    </mc:Choice>
  </mc:AlternateContent>
  <xr:revisionPtr revIDLastSave="0" documentId="13_ncr:1_{B3674A2B-7305-436C-9E06-54065A483C68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2" r:id="rId1"/>
  </sheets>
  <definedNames>
    <definedName name="_xlnm.Print_Area" localSheetId="0">Sheet1!$A$1:$J$36,Sheet1!$A$38:$J$73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2" l="1"/>
  <c r="D46" i="2"/>
  <c r="E73" i="2"/>
  <c r="B73" i="2"/>
  <c r="G71" i="2"/>
  <c r="F71" i="2"/>
  <c r="F73" i="2" s="1"/>
  <c r="E71" i="2"/>
  <c r="D71" i="2"/>
  <c r="C71" i="2"/>
  <c r="B71" i="2"/>
  <c r="H70" i="2"/>
  <c r="J70" i="2" s="1"/>
  <c r="H69" i="2"/>
  <c r="J69" i="2" s="1"/>
  <c r="H68" i="2"/>
  <c r="J68" i="2" s="1"/>
  <c r="H67" i="2"/>
  <c r="J67" i="2" s="1"/>
  <c r="H66" i="2"/>
  <c r="J66" i="2" s="1"/>
  <c r="H65" i="2"/>
  <c r="J65" i="2" s="1"/>
  <c r="H64" i="2"/>
  <c r="J64" i="2" s="1"/>
  <c r="H63" i="2"/>
  <c r="J63" i="2" s="1"/>
  <c r="H62" i="2"/>
  <c r="J62" i="2" s="1"/>
  <c r="H61" i="2"/>
  <c r="J61" i="2" s="1"/>
  <c r="H60" i="2"/>
  <c r="J60" i="2" s="1"/>
  <c r="H59" i="2"/>
  <c r="J59" i="2" s="1"/>
  <c r="H58" i="2"/>
  <c r="J58" i="2" s="1"/>
  <c r="H57" i="2"/>
  <c r="J57" i="2" s="1"/>
  <c r="H56" i="2"/>
  <c r="J56" i="2" s="1"/>
  <c r="H55" i="2"/>
  <c r="J55" i="2" s="1"/>
  <c r="H54" i="2"/>
  <c r="J54" i="2" s="1"/>
  <c r="H53" i="2"/>
  <c r="J53" i="2" s="1"/>
  <c r="H52" i="2"/>
  <c r="J52" i="2" s="1"/>
  <c r="G49" i="2"/>
  <c r="G73" i="2" s="1"/>
  <c r="F49" i="2"/>
  <c r="E49" i="2"/>
  <c r="C49" i="2"/>
  <c r="C73" i="2" s="1"/>
  <c r="B49" i="2"/>
  <c r="H48" i="2"/>
  <c r="J48" i="2" s="1"/>
  <c r="H47" i="2"/>
  <c r="J47" i="2" s="1"/>
  <c r="H46" i="2"/>
  <c r="J46" i="2" s="1"/>
  <c r="H45" i="2"/>
  <c r="J45" i="2" s="1"/>
  <c r="H44" i="2"/>
  <c r="J44" i="2" s="1"/>
  <c r="G36" i="2"/>
  <c r="B34" i="2"/>
  <c r="C34" i="2"/>
  <c r="D34" i="2"/>
  <c r="E34" i="2"/>
  <c r="F34" i="2"/>
  <c r="G34" i="2"/>
  <c r="B12" i="2"/>
  <c r="B36" i="2" s="1"/>
  <c r="C12" i="2"/>
  <c r="C36" i="2" s="1"/>
  <c r="D12" i="2"/>
  <c r="D36" i="2" s="1"/>
  <c r="E12" i="2"/>
  <c r="E36" i="2" s="1"/>
  <c r="F12" i="2"/>
  <c r="F36" i="2" s="1"/>
  <c r="G12" i="2"/>
  <c r="H12" i="2"/>
  <c r="J29" i="2" s="1"/>
  <c r="H8" i="2"/>
  <c r="J8" i="2" s="1"/>
  <c r="H9" i="2"/>
  <c r="J9" i="2" s="1"/>
  <c r="H10" i="2"/>
  <c r="J10" i="2" s="1"/>
  <c r="H33" i="2"/>
  <c r="J33" i="2" s="1"/>
  <c r="H28" i="2"/>
  <c r="H29" i="2"/>
  <c r="H22" i="2"/>
  <c r="J22" i="2" s="1"/>
  <c r="H23" i="2"/>
  <c r="J23" i="2" s="1"/>
  <c r="H25" i="2"/>
  <c r="J25" i="2" s="1"/>
  <c r="H26" i="2"/>
  <c r="J26" i="2" s="1"/>
  <c r="H27" i="2"/>
  <c r="J27" i="2" s="1"/>
  <c r="H30" i="2"/>
  <c r="H18" i="2"/>
  <c r="H19" i="2"/>
  <c r="J19" i="2" s="1"/>
  <c r="H20" i="2"/>
  <c r="H21" i="2"/>
  <c r="J21" i="2" s="1"/>
  <c r="H24" i="2"/>
  <c r="J24" i="2" s="1"/>
  <c r="H31" i="2"/>
  <c r="J31" i="2" s="1"/>
  <c r="H17" i="2"/>
  <c r="J17" i="2" s="1"/>
  <c r="H32" i="2"/>
  <c r="H15" i="2"/>
  <c r="H34" i="2" s="1"/>
  <c r="J34" i="2" s="1"/>
  <c r="H16" i="2"/>
  <c r="H7" i="2"/>
  <c r="J7" i="2" s="1"/>
  <c r="H11" i="2"/>
  <c r="J11" i="2" s="1"/>
  <c r="D49" i="2" l="1"/>
  <c r="D73" i="2" s="1"/>
  <c r="H49" i="2"/>
  <c r="H71" i="2"/>
  <c r="J71" i="2" s="1"/>
  <c r="J32" i="2"/>
  <c r="J20" i="2"/>
  <c r="J18" i="2"/>
  <c r="J16" i="2"/>
  <c r="J15" i="2"/>
  <c r="J28" i="2"/>
  <c r="J12" i="2"/>
  <c r="H36" i="2"/>
  <c r="J36" i="2" s="1"/>
  <c r="J30" i="2"/>
  <c r="H73" i="2" l="1"/>
  <c r="J73" i="2" s="1"/>
  <c r="J49" i="2"/>
</calcChain>
</file>

<file path=xl/sharedStrings.xml><?xml version="1.0" encoding="utf-8"?>
<sst xmlns="http://schemas.openxmlformats.org/spreadsheetml/2006/main" count="74" uniqueCount="38">
  <si>
    <t>Other</t>
  </si>
  <si>
    <t>% of Sales</t>
  </si>
  <si>
    <t>Revenues</t>
  </si>
  <si>
    <t>Total Revenues:</t>
  </si>
  <si>
    <t>Expenses</t>
  </si>
  <si>
    <t>Artistic Director</t>
  </si>
  <si>
    <t>Quickbooks</t>
  </si>
  <si>
    <t>Software and Services</t>
  </si>
  <si>
    <t>Total Expenses:</t>
  </si>
  <si>
    <t>Net Income:</t>
  </si>
  <si>
    <t>Fundraising</t>
  </si>
  <si>
    <t>Prism Merch</t>
  </si>
  <si>
    <t>U of M
Concessions</t>
  </si>
  <si>
    <t>Accompanist</t>
  </si>
  <si>
    <t>Holiday
Concert</t>
  </si>
  <si>
    <t>Marketing</t>
  </si>
  <si>
    <t>Costumes</t>
  </si>
  <si>
    <t>Member Relations</t>
  </si>
  <si>
    <t>Charitable Giving</t>
  </si>
  <si>
    <t>Production Expenses</t>
  </si>
  <si>
    <t>GALA
2024</t>
  </si>
  <si>
    <t>Donations</t>
  </si>
  <si>
    <t>Program Ad Revenue</t>
  </si>
  <si>
    <t>Payment Fees</t>
  </si>
  <si>
    <t>Spring
Concert</t>
  </si>
  <si>
    <t>Fundraising Expenses</t>
  </si>
  <si>
    <t>Prism Chorus
Revenues and Expenses: 12/1/2023 - 12/31/2023</t>
  </si>
  <si>
    <t>Other
Performances</t>
  </si>
  <si>
    <t>Performance Revenue</t>
  </si>
  <si>
    <t>Choreographer</t>
  </si>
  <si>
    <t>GALA Registration Fees</t>
  </si>
  <si>
    <t>Musical Arrangement</t>
  </si>
  <si>
    <t>Musicians</t>
  </si>
  <si>
    <t>Music Printing</t>
  </si>
  <si>
    <t>Photographer</t>
  </si>
  <si>
    <t>Administrative Expenses</t>
  </si>
  <si>
    <t>Performance Venue Fees</t>
  </si>
  <si>
    <t>Prism Chorus
Revenues and Expenses: 12/1/2023 - 12/31/2023 (Including Deposits Made in January)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</si>
</sst>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mm\ yyyy"/>
    <numFmt numFmtId="166" formatCode="0.0%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4" fillId="0" borderId="0" xfId="0" applyFont="1"/>
    <xf numFmtId="164" fontId="4" fillId="0" borderId="0" xfId="1" applyNumberFormat="1" applyFont="1" applyAlignment="1">
      <alignment horizontal="left"/>
    </xf>
    <xf numFmtId="0" fontId="5" fillId="0" borderId="0" xfId="0" applyFont="1"/>
    <xf numFmtId="0" fontId="4" fillId="2" borderId="4" xfId="0" applyFont="1" applyFill="1" applyBorder="1" applyAlignment="1">
      <alignment horizontal="center"/>
    </xf>
    <xf numFmtId="165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left" indent="3"/>
    </xf>
    <xf numFmtId="166" fontId="4" fillId="2" borderId="9" xfId="2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indent="3"/>
    </xf>
    <xf numFmtId="166" fontId="4" fillId="2" borderId="13" xfId="2" applyNumberFormat="1" applyFont="1" applyFill="1" applyBorder="1" applyAlignment="1">
      <alignment horizontal="center"/>
    </xf>
    <xf numFmtId="166" fontId="4" fillId="2" borderId="14" xfId="2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166" fontId="4" fillId="3" borderId="5" xfId="2" applyNumberFormat="1" applyFont="1" applyFill="1" applyBorder="1" applyAlignment="1">
      <alignment horizontal="center"/>
    </xf>
    <xf numFmtId="164" fontId="4" fillId="0" borderId="0" xfId="1" applyNumberFormat="1" applyFont="1" applyBorder="1" applyAlignment="1">
      <alignment horizontal="left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44" fontId="4" fillId="0" borderId="0" xfId="3" applyFont="1" applyAlignment="1">
      <alignment horizontal="left"/>
    </xf>
    <xf numFmtId="44" fontId="4" fillId="0" borderId="0" xfId="3" applyFont="1" applyBorder="1" applyAlignment="1">
      <alignment horizontal="left"/>
    </xf>
    <xf numFmtId="0" fontId="4" fillId="2" borderId="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left" indent="3"/>
    </xf>
    <xf numFmtId="0" fontId="4" fillId="2" borderId="18" xfId="0" applyFont="1" applyFill="1" applyBorder="1" applyAlignment="1">
      <alignment horizontal="center" wrapText="1"/>
    </xf>
    <xf numFmtId="164" fontId="5" fillId="0" borderId="7" xfId="3" applyNumberFormat="1" applyFont="1" applyBorder="1" applyAlignment="1">
      <alignment horizontal="left"/>
    </xf>
    <xf numFmtId="164" fontId="5" fillId="0" borderId="8" xfId="3" applyNumberFormat="1" applyFont="1" applyBorder="1" applyAlignment="1">
      <alignment horizontal="left"/>
    </xf>
    <xf numFmtId="164" fontId="4" fillId="2" borderId="9" xfId="3" applyNumberFormat="1" applyFont="1" applyFill="1" applyBorder="1" applyAlignment="1">
      <alignment horizontal="left"/>
    </xf>
    <xf numFmtId="164" fontId="5" fillId="0" borderId="16" xfId="3" applyNumberFormat="1" applyFont="1" applyBorder="1" applyAlignment="1">
      <alignment horizontal="left"/>
    </xf>
    <xf numFmtId="164" fontId="5" fillId="0" borderId="17" xfId="3" applyNumberFormat="1" applyFont="1" applyBorder="1" applyAlignment="1">
      <alignment horizontal="left"/>
    </xf>
    <xf numFmtId="164" fontId="4" fillId="2" borderId="14" xfId="3" applyNumberFormat="1" applyFont="1" applyFill="1" applyBorder="1" applyAlignment="1">
      <alignment horizontal="left"/>
    </xf>
    <xf numFmtId="164" fontId="5" fillId="0" borderId="11" xfId="3" applyNumberFormat="1" applyFont="1" applyBorder="1" applyAlignment="1">
      <alignment horizontal="left"/>
    </xf>
    <xf numFmtId="164" fontId="5" fillId="0" borderId="12" xfId="3" applyNumberFormat="1" applyFont="1" applyBorder="1" applyAlignment="1">
      <alignment horizontal="left"/>
    </xf>
    <xf numFmtId="164" fontId="4" fillId="2" borderId="13" xfId="3" applyNumberFormat="1" applyFont="1" applyFill="1" applyBorder="1" applyAlignment="1">
      <alignment horizontal="left"/>
    </xf>
    <xf numFmtId="164" fontId="4" fillId="2" borderId="3" xfId="3" applyNumberFormat="1" applyFont="1" applyFill="1" applyBorder="1" applyAlignment="1">
      <alignment horizontal="left"/>
    </xf>
    <xf numFmtId="164" fontId="4" fillId="2" borderId="4" xfId="3" applyNumberFormat="1" applyFont="1" applyFill="1" applyBorder="1" applyAlignment="1">
      <alignment horizontal="left"/>
    </xf>
    <xf numFmtId="164" fontId="4" fillId="3" borderId="5" xfId="3" applyNumberFormat="1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4" fillId="4" borderId="17" xfId="3" applyNumberFormat="1" applyFont="1" applyFill="1" applyBorder="1" applyAlignment="1">
      <alignment horizontal="left"/>
    </xf>
    <xf numFmtId="164" fontId="5" fillId="4" borderId="16" xfId="3" applyNumberFormat="1" applyFont="1" applyFill="1" applyBorder="1" applyAlignment="1">
      <alignment horizontal="left"/>
    </xf>
  </cellXfs>
  <cellStyles count="4">
    <cellStyle name="Currency" xfId="3" builtinId="4"/>
    <cellStyle name="Currency 2" xfId="1" xr:uid="{9FF3FDB6-4BBF-48C9-A358-2D55195E4D54}"/>
    <cellStyle name="Normal" xfId="0" builtinId="0"/>
    <cellStyle name="Percent 2" xfId="2" xr:uid="{1F435831-C96A-4AD0-89FF-6F7590C338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CE00D-B5F7-42B3-9932-53ACDFC3134E}">
  <sheetPr>
    <pageSetUpPr fitToPage="1"/>
  </sheetPr>
  <dimension ref="A1:J73"/>
  <sheetViews>
    <sheetView showGridLines="0" tabSelected="1" workbookViewId="0">
      <selection activeCell="O14" sqref="O14"/>
    </sheetView>
  </sheetViews>
  <sheetFormatPr defaultRowHeight="14.25" x14ac:dyDescent="0.2"/>
  <cols>
    <col min="1" max="1" width="29.28515625" style="1" bestFit="1" customWidth="1"/>
    <col min="2" max="8" width="15.28515625" style="1" customWidth="1"/>
    <col min="9" max="9" width="1.42578125" style="1" customWidth="1"/>
    <col min="10" max="10" width="15.28515625" style="1" customWidth="1"/>
    <col min="11" max="16384" width="9.140625" style="1"/>
  </cols>
  <sheetData>
    <row r="1" spans="1:10" x14ac:dyDescent="0.2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x14ac:dyDescent="0.2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x14ac:dyDescent="0.2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5" x14ac:dyDescent="0.25">
      <c r="A4" s="2"/>
      <c r="B4" s="3"/>
      <c r="C4" s="3"/>
      <c r="D4" s="3"/>
      <c r="E4" s="3"/>
      <c r="F4" s="3"/>
      <c r="G4" s="3"/>
      <c r="H4" s="3"/>
      <c r="I4" s="4"/>
      <c r="J4" s="4"/>
    </row>
    <row r="5" spans="1:10" ht="30" x14ac:dyDescent="0.25">
      <c r="A5" s="4"/>
      <c r="B5" s="16" t="s">
        <v>12</v>
      </c>
      <c r="C5" s="22" t="s">
        <v>24</v>
      </c>
      <c r="D5" s="17" t="s">
        <v>14</v>
      </c>
      <c r="E5" s="20" t="s">
        <v>20</v>
      </c>
      <c r="F5" s="20" t="s">
        <v>27</v>
      </c>
      <c r="G5" s="5" t="s">
        <v>0</v>
      </c>
      <c r="H5" s="6">
        <v>45261</v>
      </c>
      <c r="I5" s="4"/>
      <c r="J5" s="7" t="s">
        <v>1</v>
      </c>
    </row>
    <row r="6" spans="1:10" ht="15" x14ac:dyDescent="0.25">
      <c r="A6" s="2" t="s">
        <v>2</v>
      </c>
      <c r="B6" s="4"/>
      <c r="C6" s="4"/>
      <c r="D6" s="4"/>
      <c r="E6" s="4"/>
      <c r="F6" s="4"/>
      <c r="G6" s="4"/>
      <c r="H6" s="4"/>
      <c r="I6" s="4"/>
      <c r="J6" s="4"/>
    </row>
    <row r="7" spans="1:10" ht="15" x14ac:dyDescent="0.25">
      <c r="A7" s="8" t="s">
        <v>28</v>
      </c>
      <c r="B7" s="23">
        <v>0</v>
      </c>
      <c r="C7" s="23">
        <v>0</v>
      </c>
      <c r="D7" s="23">
        <v>31195</v>
      </c>
      <c r="E7" s="24">
        <v>0</v>
      </c>
      <c r="F7" s="24">
        <v>2000</v>
      </c>
      <c r="G7" s="24">
        <v>0</v>
      </c>
      <c r="H7" s="25">
        <f>+SUM(B7:G7)</f>
        <v>33195</v>
      </c>
      <c r="I7" s="4"/>
      <c r="J7" s="9">
        <f t="shared" ref="J7:J12" si="0">+H7/$H$12</f>
        <v>0.70193193575678703</v>
      </c>
    </row>
    <row r="8" spans="1:10" ht="15" x14ac:dyDescent="0.25">
      <c r="A8" s="21" t="s">
        <v>10</v>
      </c>
      <c r="B8" s="26">
        <v>5804.58</v>
      </c>
      <c r="C8" s="26">
        <v>0</v>
      </c>
      <c r="D8" s="26">
        <v>1030.5</v>
      </c>
      <c r="E8" s="27">
        <v>0</v>
      </c>
      <c r="F8" s="27">
        <v>0</v>
      </c>
      <c r="G8" s="27">
        <v>0</v>
      </c>
      <c r="H8" s="28">
        <f t="shared" ref="H8:H10" si="1">+SUM(B8:G8)</f>
        <v>6835.08</v>
      </c>
      <c r="I8" s="4"/>
      <c r="J8" s="12">
        <f t="shared" si="0"/>
        <v>0.14453263851340564</v>
      </c>
    </row>
    <row r="9" spans="1:10" ht="15" x14ac:dyDescent="0.25">
      <c r="A9" s="21" t="s">
        <v>21</v>
      </c>
      <c r="B9" s="26">
        <v>0</v>
      </c>
      <c r="C9" s="26">
        <v>0</v>
      </c>
      <c r="D9" s="26">
        <v>4460.83</v>
      </c>
      <c r="E9" s="27">
        <v>0</v>
      </c>
      <c r="F9" s="27">
        <v>0</v>
      </c>
      <c r="G9" s="27">
        <v>0</v>
      </c>
      <c r="H9" s="28">
        <f t="shared" si="1"/>
        <v>4460.83</v>
      </c>
      <c r="I9" s="4"/>
      <c r="J9" s="12">
        <f t="shared" si="0"/>
        <v>9.4327429943724908E-2</v>
      </c>
    </row>
    <row r="10" spans="1:10" ht="15" x14ac:dyDescent="0.25">
      <c r="A10" s="21" t="s">
        <v>22</v>
      </c>
      <c r="B10" s="26">
        <v>0</v>
      </c>
      <c r="C10" s="26">
        <v>0</v>
      </c>
      <c r="D10" s="26">
        <v>2650</v>
      </c>
      <c r="E10" s="27">
        <v>0</v>
      </c>
      <c r="F10" s="27">
        <v>0</v>
      </c>
      <c r="G10" s="27">
        <v>0</v>
      </c>
      <c r="H10" s="28">
        <f t="shared" si="1"/>
        <v>2650</v>
      </c>
      <c r="I10" s="4"/>
      <c r="J10" s="12">
        <f t="shared" si="0"/>
        <v>5.6036138868970797E-2</v>
      </c>
    </row>
    <row r="11" spans="1:10" ht="15" x14ac:dyDescent="0.25">
      <c r="A11" s="10" t="s">
        <v>11</v>
      </c>
      <c r="B11" s="29">
        <v>0</v>
      </c>
      <c r="C11" s="29">
        <v>0</v>
      </c>
      <c r="D11" s="29">
        <v>0</v>
      </c>
      <c r="E11" s="30">
        <v>0</v>
      </c>
      <c r="F11" s="30">
        <v>0</v>
      </c>
      <c r="G11" s="30">
        <v>150</v>
      </c>
      <c r="H11" s="31">
        <f>+SUM(B11:G11)</f>
        <v>150</v>
      </c>
      <c r="I11" s="4"/>
      <c r="J11" s="11">
        <f t="shared" si="0"/>
        <v>3.1718569171115545E-3</v>
      </c>
    </row>
    <row r="12" spans="1:10" ht="15" x14ac:dyDescent="0.25">
      <c r="A12" s="13" t="s">
        <v>3</v>
      </c>
      <c r="B12" s="32">
        <f t="shared" ref="B12:H12" si="2">+SUM(B7:B11)</f>
        <v>5804.58</v>
      </c>
      <c r="C12" s="32">
        <f t="shared" si="2"/>
        <v>0</v>
      </c>
      <c r="D12" s="32">
        <f t="shared" si="2"/>
        <v>39336.33</v>
      </c>
      <c r="E12" s="33">
        <f t="shared" si="2"/>
        <v>0</v>
      </c>
      <c r="F12" s="33">
        <f t="shared" si="2"/>
        <v>2000</v>
      </c>
      <c r="G12" s="33">
        <f t="shared" si="2"/>
        <v>150</v>
      </c>
      <c r="H12" s="34">
        <f t="shared" si="2"/>
        <v>47290.91</v>
      </c>
      <c r="I12" s="2"/>
      <c r="J12" s="14">
        <f t="shared" si="0"/>
        <v>1</v>
      </c>
    </row>
    <row r="13" spans="1:10" ht="7.5" customHeight="1" x14ac:dyDescent="0.25">
      <c r="A13" s="2"/>
      <c r="B13" s="18"/>
      <c r="C13" s="18"/>
      <c r="D13" s="18"/>
      <c r="E13" s="18"/>
      <c r="F13" s="18"/>
      <c r="G13" s="18"/>
      <c r="H13" s="18"/>
      <c r="I13" s="4"/>
      <c r="J13" s="3"/>
    </row>
    <row r="14" spans="1:10" ht="15" x14ac:dyDescent="0.25">
      <c r="A14" s="2" t="s">
        <v>4</v>
      </c>
      <c r="B14" s="19"/>
      <c r="C14" s="19"/>
      <c r="D14" s="19"/>
      <c r="E14" s="19"/>
      <c r="F14" s="19"/>
      <c r="G14" s="19"/>
      <c r="H14" s="19"/>
      <c r="I14" s="4"/>
      <c r="J14" s="15"/>
    </row>
    <row r="15" spans="1:10" ht="15" x14ac:dyDescent="0.25">
      <c r="A15" s="8" t="s">
        <v>30</v>
      </c>
      <c r="B15" s="23">
        <v>0</v>
      </c>
      <c r="C15" s="23">
        <v>0</v>
      </c>
      <c r="D15" s="23">
        <v>0</v>
      </c>
      <c r="E15" s="24">
        <v>-22120</v>
      </c>
      <c r="F15" s="24">
        <v>0</v>
      </c>
      <c r="G15" s="24">
        <v>0</v>
      </c>
      <c r="H15" s="25">
        <f>+SUM(B15:G15)</f>
        <v>-22120</v>
      </c>
      <c r="I15" s="4"/>
      <c r="J15" s="9">
        <f t="shared" ref="J15:J34" si="3">+H15/$H$12</f>
        <v>-0.46774316671005056</v>
      </c>
    </row>
    <row r="16" spans="1:10" ht="15" x14ac:dyDescent="0.25">
      <c r="A16" s="10" t="s">
        <v>36</v>
      </c>
      <c r="B16" s="29">
        <v>0</v>
      </c>
      <c r="C16" s="29">
        <v>0</v>
      </c>
      <c r="D16" s="29">
        <v>-6295.98</v>
      </c>
      <c r="E16" s="30">
        <v>0</v>
      </c>
      <c r="F16" s="30">
        <v>0</v>
      </c>
      <c r="G16" s="30">
        <v>0</v>
      </c>
      <c r="H16" s="31">
        <f>+SUM(B16:G16)</f>
        <v>-6295.98</v>
      </c>
      <c r="I16" s="4"/>
      <c r="J16" s="11">
        <f t="shared" si="3"/>
        <v>-0.1331329847533067</v>
      </c>
    </row>
    <row r="17" spans="1:10" ht="15" x14ac:dyDescent="0.25">
      <c r="A17" s="10" t="s">
        <v>32</v>
      </c>
      <c r="B17" s="29">
        <v>0</v>
      </c>
      <c r="C17" s="29">
        <v>0</v>
      </c>
      <c r="D17" s="29">
        <v>-4500</v>
      </c>
      <c r="E17" s="30">
        <v>0</v>
      </c>
      <c r="F17" s="30">
        <v>-300</v>
      </c>
      <c r="G17" s="30">
        <v>0</v>
      </c>
      <c r="H17" s="31">
        <f>+SUM(B17:G17)</f>
        <v>-4800</v>
      </c>
      <c r="I17" s="4"/>
      <c r="J17" s="11">
        <f t="shared" si="3"/>
        <v>-0.10149942134756974</v>
      </c>
    </row>
    <row r="18" spans="1:10" ht="15" x14ac:dyDescent="0.25">
      <c r="A18" s="10" t="s">
        <v>5</v>
      </c>
      <c r="B18" s="29">
        <v>0</v>
      </c>
      <c r="C18" s="29">
        <v>0</v>
      </c>
      <c r="D18" s="29">
        <v>-3100</v>
      </c>
      <c r="E18" s="30">
        <v>0</v>
      </c>
      <c r="F18" s="30">
        <v>0</v>
      </c>
      <c r="G18" s="30">
        <v>0</v>
      </c>
      <c r="H18" s="31">
        <f t="shared" ref="H18:H21" si="4">+SUM(B18:G18)</f>
        <v>-3100</v>
      </c>
      <c r="I18" s="4"/>
      <c r="J18" s="11">
        <f t="shared" si="3"/>
        <v>-6.5551709620305459E-2</v>
      </c>
    </row>
    <row r="19" spans="1:10" ht="15" x14ac:dyDescent="0.25">
      <c r="A19" s="10" t="s">
        <v>17</v>
      </c>
      <c r="B19" s="29">
        <v>0</v>
      </c>
      <c r="C19" s="29">
        <v>0</v>
      </c>
      <c r="D19" s="29">
        <v>-1607.12</v>
      </c>
      <c r="E19" s="30">
        <v>0</v>
      </c>
      <c r="F19" s="30">
        <v>0</v>
      </c>
      <c r="G19" s="30">
        <v>0</v>
      </c>
      <c r="H19" s="31">
        <f t="shared" si="4"/>
        <v>-1607.12</v>
      </c>
      <c r="I19" s="4"/>
      <c r="J19" s="11">
        <f t="shared" si="3"/>
        <v>-3.3983697924188809E-2</v>
      </c>
    </row>
    <row r="20" spans="1:10" ht="15" x14ac:dyDescent="0.25">
      <c r="A20" s="10" t="s">
        <v>13</v>
      </c>
      <c r="B20" s="29">
        <v>0</v>
      </c>
      <c r="C20" s="29">
        <v>0</v>
      </c>
      <c r="D20" s="29">
        <v>-1525</v>
      </c>
      <c r="E20" s="30">
        <v>0</v>
      </c>
      <c r="F20" s="30">
        <v>0</v>
      </c>
      <c r="G20" s="30">
        <v>0</v>
      </c>
      <c r="H20" s="31">
        <f t="shared" si="4"/>
        <v>-1525</v>
      </c>
      <c r="I20" s="4"/>
      <c r="J20" s="11">
        <f t="shared" si="3"/>
        <v>-3.2247211990634135E-2</v>
      </c>
    </row>
    <row r="21" spans="1:10" ht="15" x14ac:dyDescent="0.25">
      <c r="A21" s="10" t="s">
        <v>29</v>
      </c>
      <c r="B21" s="29">
        <v>0</v>
      </c>
      <c r="C21" s="29">
        <v>0</v>
      </c>
      <c r="D21" s="29">
        <v>-1500</v>
      </c>
      <c r="E21" s="30">
        <v>0</v>
      </c>
      <c r="F21" s="30">
        <v>0</v>
      </c>
      <c r="G21" s="30">
        <v>0</v>
      </c>
      <c r="H21" s="31">
        <f t="shared" si="4"/>
        <v>-1500</v>
      </c>
      <c r="I21" s="4"/>
      <c r="J21" s="11">
        <f t="shared" si="3"/>
        <v>-3.1718569171115547E-2</v>
      </c>
    </row>
    <row r="22" spans="1:10" ht="15" x14ac:dyDescent="0.25">
      <c r="A22" s="10" t="s">
        <v>31</v>
      </c>
      <c r="B22" s="29">
        <v>0</v>
      </c>
      <c r="C22" s="29">
        <v>-780</v>
      </c>
      <c r="D22" s="29">
        <v>-374.08</v>
      </c>
      <c r="E22" s="30">
        <v>0</v>
      </c>
      <c r="F22" s="30">
        <v>0</v>
      </c>
      <c r="G22" s="30">
        <v>0</v>
      </c>
      <c r="H22" s="31">
        <f t="shared" ref="H22:H30" si="5">+SUM(B22:G22)</f>
        <v>-1154.08</v>
      </c>
      <c r="I22" s="4"/>
      <c r="J22" s="11">
        <f t="shared" si="3"/>
        <v>-2.4403844206000686E-2</v>
      </c>
    </row>
    <row r="23" spans="1:10" ht="15" x14ac:dyDescent="0.25">
      <c r="A23" s="10" t="s">
        <v>15</v>
      </c>
      <c r="B23" s="29">
        <v>0</v>
      </c>
      <c r="C23" s="29">
        <v>0</v>
      </c>
      <c r="D23" s="29">
        <v>-1136</v>
      </c>
      <c r="E23" s="30">
        <v>0</v>
      </c>
      <c r="F23" s="30">
        <v>0</v>
      </c>
      <c r="G23" s="30">
        <v>0</v>
      </c>
      <c r="H23" s="31">
        <f t="shared" si="5"/>
        <v>-1136</v>
      </c>
      <c r="I23" s="4"/>
      <c r="J23" s="11">
        <f t="shared" si="3"/>
        <v>-2.402152971892484E-2</v>
      </c>
    </row>
    <row r="24" spans="1:10" ht="15" x14ac:dyDescent="0.25">
      <c r="A24" s="10" t="s">
        <v>18</v>
      </c>
      <c r="B24" s="29">
        <v>0</v>
      </c>
      <c r="C24" s="29">
        <v>0</v>
      </c>
      <c r="D24" s="29">
        <v>0</v>
      </c>
      <c r="E24" s="30">
        <v>0</v>
      </c>
      <c r="F24" s="30">
        <v>0</v>
      </c>
      <c r="G24" s="30">
        <v>-1000</v>
      </c>
      <c r="H24" s="31">
        <f t="shared" si="5"/>
        <v>-1000</v>
      </c>
      <c r="I24" s="4"/>
      <c r="J24" s="11">
        <f t="shared" si="3"/>
        <v>-2.1145712780743696E-2</v>
      </c>
    </row>
    <row r="25" spans="1:10" ht="15" x14ac:dyDescent="0.25">
      <c r="A25" s="10" t="s">
        <v>25</v>
      </c>
      <c r="B25" s="29">
        <v>0</v>
      </c>
      <c r="C25" s="29">
        <v>0</v>
      </c>
      <c r="D25" s="29">
        <v>-666.43</v>
      </c>
      <c r="E25" s="30">
        <v>0</v>
      </c>
      <c r="F25" s="30">
        <v>0</v>
      </c>
      <c r="G25" s="30">
        <v>0</v>
      </c>
      <c r="H25" s="31">
        <f t="shared" si="5"/>
        <v>-666.43</v>
      </c>
      <c r="I25" s="4"/>
      <c r="J25" s="11">
        <f t="shared" si="3"/>
        <v>-1.409213736847102E-2</v>
      </c>
    </row>
    <row r="26" spans="1:10" ht="15" x14ac:dyDescent="0.25">
      <c r="A26" s="10" t="s">
        <v>16</v>
      </c>
      <c r="B26" s="29">
        <v>0</v>
      </c>
      <c r="C26" s="29">
        <v>0</v>
      </c>
      <c r="D26" s="29">
        <v>-530.94000000000005</v>
      </c>
      <c r="E26" s="30">
        <v>0</v>
      </c>
      <c r="F26" s="30">
        <v>0</v>
      </c>
      <c r="G26" s="30">
        <v>0</v>
      </c>
      <c r="H26" s="31">
        <f t="shared" si="5"/>
        <v>-530.94000000000005</v>
      </c>
      <c r="I26" s="4"/>
      <c r="J26" s="11">
        <f t="shared" si="3"/>
        <v>-1.122710474380806E-2</v>
      </c>
    </row>
    <row r="27" spans="1:10" ht="15" x14ac:dyDescent="0.25">
      <c r="A27" s="10" t="s">
        <v>34</v>
      </c>
      <c r="B27" s="29">
        <v>0</v>
      </c>
      <c r="C27" s="29">
        <v>0</v>
      </c>
      <c r="D27" s="29">
        <v>-375</v>
      </c>
      <c r="E27" s="30">
        <v>0</v>
      </c>
      <c r="F27" s="30">
        <v>0</v>
      </c>
      <c r="G27" s="30">
        <v>0</v>
      </c>
      <c r="H27" s="31">
        <f t="shared" si="5"/>
        <v>-375</v>
      </c>
      <c r="I27" s="4"/>
      <c r="J27" s="11">
        <f t="shared" si="3"/>
        <v>-7.9296422927788868E-3</v>
      </c>
    </row>
    <row r="28" spans="1:10" ht="15" x14ac:dyDescent="0.25">
      <c r="A28" s="10" t="s">
        <v>7</v>
      </c>
      <c r="B28" s="29">
        <v>0</v>
      </c>
      <c r="C28" s="29">
        <v>0</v>
      </c>
      <c r="D28" s="29">
        <v>0</v>
      </c>
      <c r="E28" s="30">
        <v>0</v>
      </c>
      <c r="F28" s="30">
        <v>0</v>
      </c>
      <c r="G28" s="30">
        <v>-316.77</v>
      </c>
      <c r="H28" s="31">
        <f t="shared" ref="H28:H29" si="6">+SUM(B28:G28)</f>
        <v>-316.77</v>
      </c>
      <c r="I28" s="4"/>
      <c r="J28" s="11">
        <f t="shared" si="3"/>
        <v>-6.698327437556181E-3</v>
      </c>
    </row>
    <row r="29" spans="1:10" ht="15" x14ac:dyDescent="0.25">
      <c r="A29" s="10" t="s">
        <v>35</v>
      </c>
      <c r="B29" s="29">
        <v>0</v>
      </c>
      <c r="C29" s="29">
        <v>0</v>
      </c>
      <c r="D29" s="29">
        <v>-216.26</v>
      </c>
      <c r="E29" s="30">
        <v>0</v>
      </c>
      <c r="F29" s="30">
        <v>0</v>
      </c>
      <c r="G29" s="30">
        <v>-48.74</v>
      </c>
      <c r="H29" s="31">
        <f t="shared" si="6"/>
        <v>-265</v>
      </c>
      <c r="I29" s="4"/>
      <c r="J29" s="11">
        <f t="shared" si="3"/>
        <v>-5.6036138868970796E-3</v>
      </c>
    </row>
    <row r="30" spans="1:10" ht="15" x14ac:dyDescent="0.25">
      <c r="A30" s="10" t="s">
        <v>6</v>
      </c>
      <c r="B30" s="29">
        <v>0</v>
      </c>
      <c r="C30" s="29">
        <v>0</v>
      </c>
      <c r="D30" s="29">
        <v>0</v>
      </c>
      <c r="E30" s="30">
        <v>0</v>
      </c>
      <c r="F30" s="30">
        <v>0</v>
      </c>
      <c r="G30" s="30">
        <v>-215</v>
      </c>
      <c r="H30" s="31">
        <f t="shared" si="5"/>
        <v>-215</v>
      </c>
      <c r="I30" s="4"/>
      <c r="J30" s="11">
        <f t="shared" si="3"/>
        <v>-4.5463282478598946E-3</v>
      </c>
    </row>
    <row r="31" spans="1:10" ht="15" x14ac:dyDescent="0.25">
      <c r="A31" s="10" t="s">
        <v>23</v>
      </c>
      <c r="B31" s="29">
        <v>0</v>
      </c>
      <c r="C31" s="29">
        <v>0</v>
      </c>
      <c r="D31" s="29">
        <v>-155.59</v>
      </c>
      <c r="E31" s="30">
        <v>0</v>
      </c>
      <c r="F31" s="30">
        <v>0</v>
      </c>
      <c r="G31" s="30">
        <v>0</v>
      </c>
      <c r="H31" s="31">
        <f>+SUM(B31:G31)</f>
        <v>-155.59</v>
      </c>
      <c r="I31" s="4"/>
      <c r="J31" s="11">
        <f t="shared" si="3"/>
        <v>-3.290061451555912E-3</v>
      </c>
    </row>
    <row r="32" spans="1:10" ht="15" x14ac:dyDescent="0.25">
      <c r="A32" s="10" t="s">
        <v>19</v>
      </c>
      <c r="B32" s="29">
        <v>0</v>
      </c>
      <c r="C32" s="29">
        <v>0</v>
      </c>
      <c r="D32" s="29">
        <v>-96.86</v>
      </c>
      <c r="E32" s="30">
        <v>0</v>
      </c>
      <c r="F32" s="30">
        <v>0</v>
      </c>
      <c r="G32" s="30">
        <v>0</v>
      </c>
      <c r="H32" s="31">
        <f>+SUM(B32:G32)</f>
        <v>-96.86</v>
      </c>
      <c r="I32" s="4"/>
      <c r="J32" s="11">
        <f t="shared" si="3"/>
        <v>-2.0481737399428344E-3</v>
      </c>
    </row>
    <row r="33" spans="1:10" ht="15" x14ac:dyDescent="0.25">
      <c r="A33" s="10" t="s">
        <v>33</v>
      </c>
      <c r="B33" s="29">
        <v>0</v>
      </c>
      <c r="C33" s="29">
        <v>0</v>
      </c>
      <c r="D33" s="29">
        <v>-82.99</v>
      </c>
      <c r="E33" s="30">
        <v>0</v>
      </c>
      <c r="F33" s="30">
        <v>0</v>
      </c>
      <c r="G33" s="30">
        <v>0</v>
      </c>
      <c r="H33" s="31">
        <f>+SUM(B33:G33)</f>
        <v>-82.99</v>
      </c>
      <c r="I33" s="4"/>
      <c r="J33" s="11">
        <f t="shared" si="3"/>
        <v>-1.7548827036739194E-3</v>
      </c>
    </row>
    <row r="34" spans="1:10" ht="15" x14ac:dyDescent="0.25">
      <c r="A34" s="13" t="s">
        <v>8</v>
      </c>
      <c r="B34" s="32">
        <f t="shared" ref="B34:H34" si="7">SUM(B15:B33)</f>
        <v>0</v>
      </c>
      <c r="C34" s="32">
        <f t="shared" si="7"/>
        <v>-780</v>
      </c>
      <c r="D34" s="32">
        <f t="shared" si="7"/>
        <v>-22162.25</v>
      </c>
      <c r="E34" s="33">
        <f t="shared" si="7"/>
        <v>-22120</v>
      </c>
      <c r="F34" s="33">
        <f t="shared" si="7"/>
        <v>-300</v>
      </c>
      <c r="G34" s="33">
        <f t="shared" si="7"/>
        <v>-1580.51</v>
      </c>
      <c r="H34" s="34">
        <f t="shared" si="7"/>
        <v>-46942.759999999995</v>
      </c>
      <c r="I34" s="2"/>
      <c r="J34" s="14">
        <f t="shared" si="3"/>
        <v>-0.99263812009538388</v>
      </c>
    </row>
    <row r="35" spans="1:10" ht="7.5" customHeight="1" x14ac:dyDescent="0.25">
      <c r="A35" s="2"/>
      <c r="B35" s="18"/>
      <c r="C35" s="18"/>
      <c r="D35" s="18"/>
      <c r="E35" s="18"/>
      <c r="F35" s="18"/>
      <c r="G35" s="18"/>
      <c r="H35" s="18"/>
      <c r="I35" s="4"/>
      <c r="J35" s="3"/>
    </row>
    <row r="36" spans="1:10" ht="15" x14ac:dyDescent="0.25">
      <c r="A36" s="13" t="s">
        <v>9</v>
      </c>
      <c r="B36" s="32">
        <f t="shared" ref="B36:H36" si="8">+B12+B34</f>
        <v>5804.58</v>
      </c>
      <c r="C36" s="32">
        <f t="shared" si="8"/>
        <v>-780</v>
      </c>
      <c r="D36" s="32">
        <f t="shared" si="8"/>
        <v>17174.080000000002</v>
      </c>
      <c r="E36" s="33">
        <f t="shared" si="8"/>
        <v>-22120</v>
      </c>
      <c r="F36" s="33">
        <f t="shared" si="8"/>
        <v>1700</v>
      </c>
      <c r="G36" s="33">
        <f t="shared" si="8"/>
        <v>-1430.51</v>
      </c>
      <c r="H36" s="34">
        <f t="shared" si="8"/>
        <v>348.15000000000873</v>
      </c>
      <c r="I36" s="2"/>
      <c r="J36" s="14">
        <f>+H36/$H$12</f>
        <v>7.3618799046161025E-3</v>
      </c>
    </row>
    <row r="38" spans="1:10" x14ac:dyDescent="0.2">
      <c r="A38" s="35" t="s">
        <v>37</v>
      </c>
      <c r="B38" s="35"/>
      <c r="C38" s="35"/>
      <c r="D38" s="35"/>
      <c r="E38" s="35"/>
      <c r="F38" s="35"/>
      <c r="G38" s="35"/>
      <c r="H38" s="35"/>
      <c r="I38" s="35"/>
      <c r="J38" s="35"/>
    </row>
    <row r="39" spans="1:10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</row>
    <row r="40" spans="1:10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</row>
    <row r="41" spans="1:10" ht="15" x14ac:dyDescent="0.25">
      <c r="A41" s="2"/>
      <c r="B41" s="3"/>
      <c r="C41" s="3"/>
      <c r="D41" s="3"/>
      <c r="E41" s="3"/>
      <c r="F41" s="3"/>
      <c r="G41" s="3"/>
      <c r="H41" s="3"/>
      <c r="I41" s="4"/>
      <c r="J41" s="4"/>
    </row>
    <row r="42" spans="1:10" ht="30" x14ac:dyDescent="0.25">
      <c r="A42" s="4"/>
      <c r="B42" s="16" t="s">
        <v>12</v>
      </c>
      <c r="C42" s="22" t="s">
        <v>24</v>
      </c>
      <c r="D42" s="17" t="s">
        <v>14</v>
      </c>
      <c r="E42" s="20" t="s">
        <v>20</v>
      </c>
      <c r="F42" s="20" t="s">
        <v>27</v>
      </c>
      <c r="G42" s="5" t="s">
        <v>0</v>
      </c>
      <c r="H42" s="6">
        <v>45261</v>
      </c>
      <c r="I42" s="4"/>
      <c r="J42" s="7" t="s">
        <v>1</v>
      </c>
    </row>
    <row r="43" spans="1:10" ht="15" x14ac:dyDescent="0.25">
      <c r="A43" s="2" t="s">
        <v>2</v>
      </c>
      <c r="B43" s="4"/>
      <c r="C43" s="4"/>
      <c r="D43" s="4"/>
      <c r="E43" s="4"/>
      <c r="F43" s="4"/>
      <c r="G43" s="4"/>
      <c r="H43" s="4"/>
      <c r="I43" s="4"/>
      <c r="J43" s="4"/>
    </row>
    <row r="44" spans="1:10" ht="15" x14ac:dyDescent="0.25">
      <c r="A44" s="8" t="s">
        <v>28</v>
      </c>
      <c r="B44" s="23">
        <v>0</v>
      </c>
      <c r="C44" s="23">
        <v>0</v>
      </c>
      <c r="D44" s="23">
        <v>31195</v>
      </c>
      <c r="E44" s="24">
        <v>0</v>
      </c>
      <c r="F44" s="24">
        <v>2000</v>
      </c>
      <c r="G44" s="24">
        <v>0</v>
      </c>
      <c r="H44" s="25">
        <f>+SUM(B44:G44)</f>
        <v>33195</v>
      </c>
      <c r="I44" s="4"/>
      <c r="J44" s="9">
        <f t="shared" ref="J44:J49" si="9">+H44/$H$12</f>
        <v>0.70193193575678703</v>
      </c>
    </row>
    <row r="45" spans="1:10" ht="15" x14ac:dyDescent="0.25">
      <c r="A45" s="21" t="s">
        <v>10</v>
      </c>
      <c r="B45" s="26">
        <v>5804.58</v>
      </c>
      <c r="C45" s="26">
        <v>0</v>
      </c>
      <c r="D45" s="38">
        <f>1030.5+3441</f>
        <v>4471.5</v>
      </c>
      <c r="E45" s="27">
        <v>0</v>
      </c>
      <c r="F45" s="27">
        <v>0</v>
      </c>
      <c r="G45" s="27">
        <v>0</v>
      </c>
      <c r="H45" s="28">
        <f t="shared" ref="H45:H47" si="10">+SUM(B45:G45)</f>
        <v>10276.08</v>
      </c>
      <c r="I45" s="4"/>
      <c r="J45" s="12">
        <f t="shared" si="9"/>
        <v>0.21729503619194468</v>
      </c>
    </row>
    <row r="46" spans="1:10" ht="15" x14ac:dyDescent="0.25">
      <c r="A46" s="21" t="s">
        <v>21</v>
      </c>
      <c r="B46" s="26">
        <v>0</v>
      </c>
      <c r="C46" s="26">
        <v>0</v>
      </c>
      <c r="D46" s="38">
        <f>4460.83+150</f>
        <v>4610.83</v>
      </c>
      <c r="E46" s="27">
        <v>0</v>
      </c>
      <c r="F46" s="27">
        <v>0</v>
      </c>
      <c r="G46" s="37">
        <v>649</v>
      </c>
      <c r="H46" s="28">
        <f t="shared" si="10"/>
        <v>5259.83</v>
      </c>
      <c r="I46" s="4"/>
      <c r="J46" s="12">
        <f t="shared" si="9"/>
        <v>0.11122285445553912</v>
      </c>
    </row>
    <row r="47" spans="1:10" ht="15" x14ac:dyDescent="0.25">
      <c r="A47" s="21" t="s">
        <v>22</v>
      </c>
      <c r="B47" s="26">
        <v>0</v>
      </c>
      <c r="C47" s="26">
        <v>0</v>
      </c>
      <c r="D47" s="26">
        <v>2650</v>
      </c>
      <c r="E47" s="27">
        <v>0</v>
      </c>
      <c r="F47" s="27">
        <v>0</v>
      </c>
      <c r="G47" s="27">
        <v>0</v>
      </c>
      <c r="H47" s="28">
        <f t="shared" si="10"/>
        <v>2650</v>
      </c>
      <c r="I47" s="4"/>
      <c r="J47" s="12">
        <f t="shared" si="9"/>
        <v>5.6036138868970797E-2</v>
      </c>
    </row>
    <row r="48" spans="1:10" ht="15" x14ac:dyDescent="0.25">
      <c r="A48" s="10" t="s">
        <v>11</v>
      </c>
      <c r="B48" s="29">
        <v>0</v>
      </c>
      <c r="C48" s="29">
        <v>0</v>
      </c>
      <c r="D48" s="29">
        <v>0</v>
      </c>
      <c r="E48" s="30">
        <v>0</v>
      </c>
      <c r="F48" s="30">
        <v>0</v>
      </c>
      <c r="G48" s="30">
        <v>150</v>
      </c>
      <c r="H48" s="31">
        <f>+SUM(B48:G48)</f>
        <v>150</v>
      </c>
      <c r="I48" s="4"/>
      <c r="J48" s="11">
        <f t="shared" si="9"/>
        <v>3.1718569171115545E-3</v>
      </c>
    </row>
    <row r="49" spans="1:10" ht="15" x14ac:dyDescent="0.25">
      <c r="A49" s="13" t="s">
        <v>3</v>
      </c>
      <c r="B49" s="32">
        <f t="shared" ref="B49:H49" si="11">+SUM(B44:B48)</f>
        <v>5804.58</v>
      </c>
      <c r="C49" s="32">
        <f t="shared" si="11"/>
        <v>0</v>
      </c>
      <c r="D49" s="32">
        <f t="shared" si="11"/>
        <v>42927.33</v>
      </c>
      <c r="E49" s="33">
        <f t="shared" si="11"/>
        <v>0</v>
      </c>
      <c r="F49" s="33">
        <f t="shared" si="11"/>
        <v>2000</v>
      </c>
      <c r="G49" s="33">
        <f t="shared" si="11"/>
        <v>799</v>
      </c>
      <c r="H49" s="34">
        <f t="shared" si="11"/>
        <v>51530.91</v>
      </c>
      <c r="I49" s="2"/>
      <c r="J49" s="14">
        <f t="shared" si="9"/>
        <v>1.0896578221903532</v>
      </c>
    </row>
    <row r="50" spans="1:10" ht="7.5" customHeight="1" x14ac:dyDescent="0.25">
      <c r="A50" s="2"/>
      <c r="B50" s="18"/>
      <c r="C50" s="18"/>
      <c r="D50" s="18"/>
      <c r="E50" s="18"/>
      <c r="F50" s="18"/>
      <c r="G50" s="18"/>
      <c r="H50" s="18"/>
      <c r="I50" s="4"/>
      <c r="J50" s="3"/>
    </row>
    <row r="51" spans="1:10" ht="15" x14ac:dyDescent="0.25">
      <c r="A51" s="2" t="s">
        <v>4</v>
      </c>
      <c r="B51" s="19"/>
      <c r="C51" s="19"/>
      <c r="D51" s="19"/>
      <c r="E51" s="19"/>
      <c r="F51" s="19"/>
      <c r="G51" s="19"/>
      <c r="H51" s="19"/>
      <c r="I51" s="4"/>
      <c r="J51" s="15"/>
    </row>
    <row r="52" spans="1:10" ht="15" x14ac:dyDescent="0.25">
      <c r="A52" s="8" t="s">
        <v>30</v>
      </c>
      <c r="B52" s="23">
        <v>0</v>
      </c>
      <c r="C52" s="23">
        <v>0</v>
      </c>
      <c r="D52" s="23">
        <v>0</v>
      </c>
      <c r="E52" s="24">
        <v>-22120</v>
      </c>
      <c r="F52" s="24">
        <v>0</v>
      </c>
      <c r="G52" s="24">
        <v>0</v>
      </c>
      <c r="H52" s="25">
        <f>+SUM(B52:G52)</f>
        <v>-22120</v>
      </c>
      <c r="I52" s="4"/>
      <c r="J52" s="9">
        <f t="shared" ref="J52:J71" si="12">+H52/$H$12</f>
        <v>-0.46774316671005056</v>
      </c>
    </row>
    <row r="53" spans="1:10" ht="15" x14ac:dyDescent="0.25">
      <c r="A53" s="10" t="s">
        <v>36</v>
      </c>
      <c r="B53" s="29">
        <v>0</v>
      </c>
      <c r="C53" s="29">
        <v>0</v>
      </c>
      <c r="D53" s="29">
        <v>-6295.98</v>
      </c>
      <c r="E53" s="30">
        <v>0</v>
      </c>
      <c r="F53" s="30">
        <v>0</v>
      </c>
      <c r="G53" s="30">
        <v>0</v>
      </c>
      <c r="H53" s="31">
        <f>+SUM(B53:G53)</f>
        <v>-6295.98</v>
      </c>
      <c r="I53" s="4"/>
      <c r="J53" s="11">
        <f t="shared" si="12"/>
        <v>-0.1331329847533067</v>
      </c>
    </row>
    <row r="54" spans="1:10" ht="15" x14ac:dyDescent="0.25">
      <c r="A54" s="10" t="s">
        <v>32</v>
      </c>
      <c r="B54" s="29">
        <v>0</v>
      </c>
      <c r="C54" s="29">
        <v>0</v>
      </c>
      <c r="D54" s="29">
        <v>-4500</v>
      </c>
      <c r="E54" s="30">
        <v>0</v>
      </c>
      <c r="F54" s="30">
        <v>-300</v>
      </c>
      <c r="G54" s="30">
        <v>0</v>
      </c>
      <c r="H54" s="31">
        <f>+SUM(B54:G54)</f>
        <v>-4800</v>
      </c>
      <c r="I54" s="4"/>
      <c r="J54" s="11">
        <f t="shared" si="12"/>
        <v>-0.10149942134756974</v>
      </c>
    </row>
    <row r="55" spans="1:10" ht="15" x14ac:dyDescent="0.25">
      <c r="A55" s="10" t="s">
        <v>5</v>
      </c>
      <c r="B55" s="29">
        <v>0</v>
      </c>
      <c r="C55" s="29">
        <v>0</v>
      </c>
      <c r="D55" s="29">
        <v>-3100</v>
      </c>
      <c r="E55" s="30">
        <v>0</v>
      </c>
      <c r="F55" s="30">
        <v>0</v>
      </c>
      <c r="G55" s="30">
        <v>0</v>
      </c>
      <c r="H55" s="31">
        <f t="shared" ref="H55:H67" si="13">+SUM(B55:G55)</f>
        <v>-3100</v>
      </c>
      <c r="I55" s="4"/>
      <c r="J55" s="11">
        <f t="shared" si="12"/>
        <v>-6.5551709620305459E-2</v>
      </c>
    </row>
    <row r="56" spans="1:10" ht="15" x14ac:dyDescent="0.25">
      <c r="A56" s="10" t="s">
        <v>17</v>
      </c>
      <c r="B56" s="29">
        <v>0</v>
      </c>
      <c r="C56" s="29">
        <v>0</v>
      </c>
      <c r="D56" s="29">
        <v>-1607.12</v>
      </c>
      <c r="E56" s="30">
        <v>0</v>
      </c>
      <c r="F56" s="30">
        <v>0</v>
      </c>
      <c r="G56" s="30">
        <v>0</v>
      </c>
      <c r="H56" s="31">
        <f t="shared" si="13"/>
        <v>-1607.12</v>
      </c>
      <c r="I56" s="4"/>
      <c r="J56" s="11">
        <f t="shared" si="12"/>
        <v>-3.3983697924188809E-2</v>
      </c>
    </row>
    <row r="57" spans="1:10" ht="15" x14ac:dyDescent="0.25">
      <c r="A57" s="10" t="s">
        <v>13</v>
      </c>
      <c r="B57" s="29">
        <v>0</v>
      </c>
      <c r="C57" s="29">
        <v>0</v>
      </c>
      <c r="D57" s="29">
        <v>-1525</v>
      </c>
      <c r="E57" s="30">
        <v>0</v>
      </c>
      <c r="F57" s="30">
        <v>0</v>
      </c>
      <c r="G57" s="30">
        <v>0</v>
      </c>
      <c r="H57" s="31">
        <f t="shared" si="13"/>
        <v>-1525</v>
      </c>
      <c r="I57" s="4"/>
      <c r="J57" s="11">
        <f t="shared" si="12"/>
        <v>-3.2247211990634135E-2</v>
      </c>
    </row>
    <row r="58" spans="1:10" ht="15" x14ac:dyDescent="0.25">
      <c r="A58" s="10" t="s">
        <v>29</v>
      </c>
      <c r="B58" s="29">
        <v>0</v>
      </c>
      <c r="C58" s="29">
        <v>0</v>
      </c>
      <c r="D58" s="29">
        <v>-1500</v>
      </c>
      <c r="E58" s="30">
        <v>0</v>
      </c>
      <c r="F58" s="30">
        <v>0</v>
      </c>
      <c r="G58" s="30">
        <v>0</v>
      </c>
      <c r="H58" s="31">
        <f t="shared" si="13"/>
        <v>-1500</v>
      </c>
      <c r="I58" s="4"/>
      <c r="J58" s="11">
        <f t="shared" si="12"/>
        <v>-3.1718569171115547E-2</v>
      </c>
    </row>
    <row r="59" spans="1:10" ht="15" x14ac:dyDescent="0.25">
      <c r="A59" s="10" t="s">
        <v>31</v>
      </c>
      <c r="B59" s="29">
        <v>0</v>
      </c>
      <c r="C59" s="29">
        <v>-780</v>
      </c>
      <c r="D59" s="29">
        <v>-374.08</v>
      </c>
      <c r="E59" s="30">
        <v>0</v>
      </c>
      <c r="F59" s="30">
        <v>0</v>
      </c>
      <c r="G59" s="30">
        <v>0</v>
      </c>
      <c r="H59" s="31">
        <f t="shared" si="13"/>
        <v>-1154.08</v>
      </c>
      <c r="I59" s="4"/>
      <c r="J59" s="11">
        <f t="shared" si="12"/>
        <v>-2.4403844206000686E-2</v>
      </c>
    </row>
    <row r="60" spans="1:10" ht="15" x14ac:dyDescent="0.25">
      <c r="A60" s="10" t="s">
        <v>15</v>
      </c>
      <c r="B60" s="29">
        <v>0</v>
      </c>
      <c r="C60" s="29">
        <v>0</v>
      </c>
      <c r="D60" s="29">
        <v>-1136</v>
      </c>
      <c r="E60" s="30">
        <v>0</v>
      </c>
      <c r="F60" s="30">
        <v>0</v>
      </c>
      <c r="G60" s="30">
        <v>0</v>
      </c>
      <c r="H60" s="31">
        <f t="shared" si="13"/>
        <v>-1136</v>
      </c>
      <c r="I60" s="4"/>
      <c r="J60" s="11">
        <f t="shared" si="12"/>
        <v>-2.402152971892484E-2</v>
      </c>
    </row>
    <row r="61" spans="1:10" ht="15" x14ac:dyDescent="0.25">
      <c r="A61" s="10" t="s">
        <v>18</v>
      </c>
      <c r="B61" s="29">
        <v>0</v>
      </c>
      <c r="C61" s="29">
        <v>0</v>
      </c>
      <c r="D61" s="29">
        <v>0</v>
      </c>
      <c r="E61" s="30">
        <v>0</v>
      </c>
      <c r="F61" s="30">
        <v>0</v>
      </c>
      <c r="G61" s="30">
        <v>-1000</v>
      </c>
      <c r="H61" s="31">
        <f t="shared" si="13"/>
        <v>-1000</v>
      </c>
      <c r="I61" s="4"/>
      <c r="J61" s="11">
        <f t="shared" si="12"/>
        <v>-2.1145712780743696E-2</v>
      </c>
    </row>
    <row r="62" spans="1:10" ht="15" x14ac:dyDescent="0.25">
      <c r="A62" s="10" t="s">
        <v>25</v>
      </c>
      <c r="B62" s="29">
        <v>0</v>
      </c>
      <c r="C62" s="29">
        <v>0</v>
      </c>
      <c r="D62" s="29">
        <v>-666.43</v>
      </c>
      <c r="E62" s="30">
        <v>0</v>
      </c>
      <c r="F62" s="30">
        <v>0</v>
      </c>
      <c r="G62" s="30">
        <v>0</v>
      </c>
      <c r="H62" s="31">
        <f t="shared" si="13"/>
        <v>-666.43</v>
      </c>
      <c r="I62" s="4"/>
      <c r="J62" s="11">
        <f t="shared" si="12"/>
        <v>-1.409213736847102E-2</v>
      </c>
    </row>
    <row r="63" spans="1:10" ht="15" x14ac:dyDescent="0.25">
      <c r="A63" s="10" t="s">
        <v>16</v>
      </c>
      <c r="B63" s="29">
        <v>0</v>
      </c>
      <c r="C63" s="29">
        <v>0</v>
      </c>
      <c r="D63" s="29">
        <v>-530.94000000000005</v>
      </c>
      <c r="E63" s="30">
        <v>0</v>
      </c>
      <c r="F63" s="30">
        <v>0</v>
      </c>
      <c r="G63" s="30">
        <v>0</v>
      </c>
      <c r="H63" s="31">
        <f t="shared" si="13"/>
        <v>-530.94000000000005</v>
      </c>
      <c r="I63" s="4"/>
      <c r="J63" s="11">
        <f t="shared" si="12"/>
        <v>-1.122710474380806E-2</v>
      </c>
    </row>
    <row r="64" spans="1:10" ht="15" x14ac:dyDescent="0.25">
      <c r="A64" s="10" t="s">
        <v>34</v>
      </c>
      <c r="B64" s="29">
        <v>0</v>
      </c>
      <c r="C64" s="29">
        <v>0</v>
      </c>
      <c r="D64" s="29">
        <v>-375</v>
      </c>
      <c r="E64" s="30">
        <v>0</v>
      </c>
      <c r="F64" s="30">
        <v>0</v>
      </c>
      <c r="G64" s="30">
        <v>0</v>
      </c>
      <c r="H64" s="31">
        <f t="shared" si="13"/>
        <v>-375</v>
      </c>
      <c r="I64" s="4"/>
      <c r="J64" s="11">
        <f t="shared" si="12"/>
        <v>-7.9296422927788868E-3</v>
      </c>
    </row>
    <row r="65" spans="1:10" ht="15" x14ac:dyDescent="0.25">
      <c r="A65" s="10" t="s">
        <v>7</v>
      </c>
      <c r="B65" s="29">
        <v>0</v>
      </c>
      <c r="C65" s="29">
        <v>0</v>
      </c>
      <c r="D65" s="29">
        <v>0</v>
      </c>
      <c r="E65" s="30">
        <v>0</v>
      </c>
      <c r="F65" s="30">
        <v>0</v>
      </c>
      <c r="G65" s="30">
        <v>-316.77</v>
      </c>
      <c r="H65" s="31">
        <f t="shared" si="13"/>
        <v>-316.77</v>
      </c>
      <c r="I65" s="4"/>
      <c r="J65" s="11">
        <f t="shared" si="12"/>
        <v>-6.698327437556181E-3</v>
      </c>
    </row>
    <row r="66" spans="1:10" ht="15" x14ac:dyDescent="0.25">
      <c r="A66" s="10" t="s">
        <v>35</v>
      </c>
      <c r="B66" s="29">
        <v>0</v>
      </c>
      <c r="C66" s="29">
        <v>0</v>
      </c>
      <c r="D66" s="29">
        <v>-216.26</v>
      </c>
      <c r="E66" s="30">
        <v>0</v>
      </c>
      <c r="F66" s="30">
        <v>0</v>
      </c>
      <c r="G66" s="30">
        <v>-48.74</v>
      </c>
      <c r="H66" s="31">
        <f t="shared" si="13"/>
        <v>-265</v>
      </c>
      <c r="I66" s="4"/>
      <c r="J66" s="11">
        <f t="shared" si="12"/>
        <v>-5.6036138868970796E-3</v>
      </c>
    </row>
    <row r="67" spans="1:10" ht="15" x14ac:dyDescent="0.25">
      <c r="A67" s="10" t="s">
        <v>6</v>
      </c>
      <c r="B67" s="29">
        <v>0</v>
      </c>
      <c r="C67" s="29">
        <v>0</v>
      </c>
      <c r="D67" s="29">
        <v>0</v>
      </c>
      <c r="E67" s="30">
        <v>0</v>
      </c>
      <c r="F67" s="30">
        <v>0</v>
      </c>
      <c r="G67" s="30">
        <v>-215</v>
      </c>
      <c r="H67" s="31">
        <f t="shared" si="13"/>
        <v>-215</v>
      </c>
      <c r="I67" s="4"/>
      <c r="J67" s="11">
        <f t="shared" si="12"/>
        <v>-4.5463282478598946E-3</v>
      </c>
    </row>
    <row r="68" spans="1:10" ht="15" x14ac:dyDescent="0.25">
      <c r="A68" s="10" t="s">
        <v>23</v>
      </c>
      <c r="B68" s="29">
        <v>0</v>
      </c>
      <c r="C68" s="29">
        <v>0</v>
      </c>
      <c r="D68" s="29">
        <v>-155.59</v>
      </c>
      <c r="E68" s="30">
        <v>0</v>
      </c>
      <c r="F68" s="30">
        <v>0</v>
      </c>
      <c r="G68" s="30">
        <v>0</v>
      </c>
      <c r="H68" s="31">
        <f>+SUM(B68:G68)</f>
        <v>-155.59</v>
      </c>
      <c r="I68" s="4"/>
      <c r="J68" s="11">
        <f t="shared" si="12"/>
        <v>-3.290061451555912E-3</v>
      </c>
    </row>
    <row r="69" spans="1:10" ht="15" x14ac:dyDescent="0.25">
      <c r="A69" s="10" t="s">
        <v>19</v>
      </c>
      <c r="B69" s="29">
        <v>0</v>
      </c>
      <c r="C69" s="29">
        <v>0</v>
      </c>
      <c r="D69" s="29">
        <v>-96.86</v>
      </c>
      <c r="E69" s="30">
        <v>0</v>
      </c>
      <c r="F69" s="30">
        <v>0</v>
      </c>
      <c r="G69" s="30">
        <v>0</v>
      </c>
      <c r="H69" s="31">
        <f>+SUM(B69:G69)</f>
        <v>-96.86</v>
      </c>
      <c r="I69" s="4"/>
      <c r="J69" s="11">
        <f t="shared" si="12"/>
        <v>-2.0481737399428344E-3</v>
      </c>
    </row>
    <row r="70" spans="1:10" ht="15" x14ac:dyDescent="0.25">
      <c r="A70" s="10" t="s">
        <v>33</v>
      </c>
      <c r="B70" s="29">
        <v>0</v>
      </c>
      <c r="C70" s="29">
        <v>0</v>
      </c>
      <c r="D70" s="29">
        <v>-82.99</v>
      </c>
      <c r="E70" s="30">
        <v>0</v>
      </c>
      <c r="F70" s="30">
        <v>0</v>
      </c>
      <c r="G70" s="30">
        <v>0</v>
      </c>
      <c r="H70" s="31">
        <f>+SUM(B70:G70)</f>
        <v>-82.99</v>
      </c>
      <c r="I70" s="4"/>
      <c r="J70" s="11">
        <f t="shared" si="12"/>
        <v>-1.7548827036739194E-3</v>
      </c>
    </row>
    <row r="71" spans="1:10" ht="15" x14ac:dyDescent="0.25">
      <c r="A71" s="13" t="s">
        <v>8</v>
      </c>
      <c r="B71" s="32">
        <f t="shared" ref="B71:H71" si="14">SUM(B52:B70)</f>
        <v>0</v>
      </c>
      <c r="C71" s="32">
        <f t="shared" si="14"/>
        <v>-780</v>
      </c>
      <c r="D71" s="32">
        <f t="shared" si="14"/>
        <v>-22162.25</v>
      </c>
      <c r="E71" s="33">
        <f t="shared" si="14"/>
        <v>-22120</v>
      </c>
      <c r="F71" s="33">
        <f t="shared" si="14"/>
        <v>-300</v>
      </c>
      <c r="G71" s="33">
        <f t="shared" si="14"/>
        <v>-1580.51</v>
      </c>
      <c r="H71" s="34">
        <f t="shared" si="14"/>
        <v>-46942.759999999995</v>
      </c>
      <c r="I71" s="2"/>
      <c r="J71" s="14">
        <f t="shared" si="12"/>
        <v>-0.99263812009538388</v>
      </c>
    </row>
    <row r="72" spans="1:10" ht="7.5" customHeight="1" x14ac:dyDescent="0.25">
      <c r="A72" s="2"/>
      <c r="B72" s="18"/>
      <c r="C72" s="18"/>
      <c r="D72" s="18"/>
      <c r="E72" s="18"/>
      <c r="F72" s="18"/>
      <c r="G72" s="18"/>
      <c r="H72" s="18"/>
      <c r="I72" s="4"/>
      <c r="J72" s="3"/>
    </row>
    <row r="73" spans="1:10" ht="15" x14ac:dyDescent="0.25">
      <c r="A73" s="13" t="s">
        <v>9</v>
      </c>
      <c r="B73" s="32">
        <f t="shared" ref="B73:H73" si="15">+B49+B71</f>
        <v>5804.58</v>
      </c>
      <c r="C73" s="32">
        <f t="shared" si="15"/>
        <v>-780</v>
      </c>
      <c r="D73" s="32">
        <f t="shared" si="15"/>
        <v>20765.080000000002</v>
      </c>
      <c r="E73" s="33">
        <f t="shared" si="15"/>
        <v>-22120</v>
      </c>
      <c r="F73" s="33">
        <f t="shared" si="15"/>
        <v>1700</v>
      </c>
      <c r="G73" s="33">
        <f t="shared" si="15"/>
        <v>-781.51</v>
      </c>
      <c r="H73" s="34">
        <f t="shared" si="15"/>
        <v>4588.1500000000087</v>
      </c>
      <c r="I73" s="2"/>
      <c r="J73" s="14">
        <f>+H73/$H$12</f>
        <v>9.7019702094969379E-2</v>
      </c>
    </row>
  </sheetData>
  <mergeCells count="2">
    <mergeCell ref="A1:J3"/>
    <mergeCell ref="A38:J40"/>
  </mergeCells>
  <printOptions horizontalCentered="1"/>
  <pageMargins left="0.5" right="0.5" top="0.5" bottom="0.5" header="0.25" footer="0.25"/>
  <pageSetup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Toole, Daniel</cp:lastModifiedBy>
  <cp:lastPrinted>2024-01-06T19:13:27Z</cp:lastPrinted>
  <dcterms:created xsi:type="dcterms:W3CDTF">2023-06-10T12:42:14Z</dcterms:created>
  <dcterms:modified xsi:type="dcterms:W3CDTF">2024-01-06T19:13:31Z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798273d-f5aa-46da-8e10-241f6dcd5f2d_Enabled">
    <vt:lpwstr>true</vt:lpwstr>
  </property>
  <property fmtid="{D5CDD505-2E9C-101B-9397-08002B2CF9AE}" pid="5" name="MSIP_Label_e798273d-f5aa-46da-8e10-241f6dcd5f2d_SetDate">
    <vt:lpwstr>2023-06-10T13:40:38Z</vt:lpwstr>
  </property>
  <property fmtid="{D5CDD505-2E9C-101B-9397-08002B2CF9AE}" pid="6" name="MSIP_Label_e798273d-f5aa-46da-8e10-241f6dcd5f2d_Method">
    <vt:lpwstr>Standard</vt:lpwstr>
  </property>
  <property fmtid="{D5CDD505-2E9C-101B-9397-08002B2CF9AE}" pid="7" name="MSIP_Label_e798273d-f5aa-46da-8e10-241f6dcd5f2d_Name">
    <vt:lpwstr>e798273d-f5aa-46da-8e10-241f6dcd5f2d</vt:lpwstr>
  </property>
  <property fmtid="{D5CDD505-2E9C-101B-9397-08002B2CF9AE}" pid="8" name="MSIP_Label_e798273d-f5aa-46da-8e10-241f6dcd5f2d_SiteId">
    <vt:lpwstr>c760270c-f3da-4cfa-9737-03808ef5579f</vt:lpwstr>
  </property>
  <property fmtid="{D5CDD505-2E9C-101B-9397-08002B2CF9AE}" pid="9" name="MSIP_Label_e798273d-f5aa-46da-8e10-241f6dcd5f2d_ActionId">
    <vt:lpwstr>7bde40a7-936a-4780-9a76-eb19eb573e39</vt:lpwstr>
  </property>
  <property fmtid="{D5CDD505-2E9C-101B-9397-08002B2CF9AE}" pid="10" name="MSIP_Label_e798273d-f5aa-46da-8e10-241f6dcd5f2d_ContentBits">
    <vt:lpwstr>0</vt:lpwstr>
  </property>
</Properties>
</file>